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2120" windowHeight="7545"/>
  </bookViews>
  <sheets>
    <sheet name="תנאי-סף" sheetId="1" r:id="rId1"/>
    <sheet name="מחיר וסיכום" sheetId="3" r:id="rId2"/>
  </sheets>
  <calcPr calcId="125725"/>
</workbook>
</file>

<file path=xl/calcChain.xml><?xml version="1.0" encoding="utf-8"?>
<calcChain xmlns="http://schemas.openxmlformats.org/spreadsheetml/2006/main">
  <c r="E20" i="1"/>
  <c r="F20"/>
  <c r="G20"/>
  <c r="H20"/>
  <c r="D20"/>
  <c r="F9" i="3"/>
  <c r="I10" s="1"/>
  <c r="F8"/>
  <c r="H10"/>
  <c r="G10"/>
  <c r="E19" i="1"/>
  <c r="F19"/>
  <c r="G19"/>
  <c r="H19"/>
  <c r="D19"/>
  <c r="F7" i="3"/>
  <c r="J10" s="1"/>
  <c r="G5"/>
  <c r="H5"/>
  <c r="I5"/>
  <c r="J5"/>
  <c r="K5"/>
  <c r="K10" l="1"/>
  <c r="K12"/>
  <c r="K13" s="1"/>
  <c r="I12"/>
  <c r="J12"/>
  <c r="H12"/>
  <c r="G12"/>
  <c r="G11"/>
  <c r="I11" l="1"/>
  <c r="K11"/>
  <c r="J11"/>
  <c r="H11"/>
  <c r="J13"/>
  <c r="G13" l="1"/>
  <c r="I13"/>
  <c r="H13"/>
</calcChain>
</file>

<file path=xl/comments1.xml><?xml version="1.0" encoding="utf-8"?>
<comments xmlns="http://schemas.openxmlformats.org/spreadsheetml/2006/main">
  <authors>
    <author>itamar</author>
  </authors>
  <commentList>
    <comment ref="E7" authorId="0">
      <text>
        <r>
          <rPr>
            <b/>
            <sz val="8"/>
            <color indexed="81"/>
            <rFont val="Tahoma"/>
            <family val="2"/>
          </rPr>
          <t>itamar:</t>
        </r>
        <r>
          <rPr>
            <sz val="8"/>
            <color indexed="81"/>
            <rFont val="Tahoma"/>
            <family val="2"/>
          </rPr>
          <t xml:space="preserve">
עבור כלל הבוחנים</t>
        </r>
      </text>
    </comment>
  </commentList>
</comments>
</file>

<file path=xl/sharedStrings.xml><?xml version="1.0" encoding="utf-8"?>
<sst xmlns="http://schemas.openxmlformats.org/spreadsheetml/2006/main" count="53" uniqueCount="52">
  <si>
    <t>מס' המציע</t>
  </si>
  <si>
    <t>שם המציע</t>
  </si>
  <si>
    <t>תיאור התנאי</t>
  </si>
  <si>
    <t>מציע 1</t>
  </si>
  <si>
    <t>מציע 2</t>
  </si>
  <si>
    <t>מציע 3</t>
  </si>
  <si>
    <t>מציע 4</t>
  </si>
  <si>
    <t>מציע 5</t>
  </si>
  <si>
    <t>מנורמל</t>
  </si>
  <si>
    <t>מדורג</t>
  </si>
  <si>
    <t>1</t>
  </si>
  <si>
    <t>2</t>
  </si>
  <si>
    <t>3</t>
  </si>
  <si>
    <t>4</t>
  </si>
  <si>
    <t>5</t>
  </si>
  <si>
    <t>כן</t>
  </si>
  <si>
    <t>לא</t>
  </si>
  <si>
    <t>תנאי-סף</t>
  </si>
  <si>
    <t>תידרש השלמה</t>
  </si>
  <si>
    <t>4.3.1</t>
  </si>
  <si>
    <t>4.3.2</t>
  </si>
  <si>
    <t>4.4.1</t>
  </si>
  <si>
    <t>4.4.2</t>
  </si>
  <si>
    <t xml:space="preserve">זהות המציע </t>
  </si>
  <si>
    <t xml:space="preserve">רישום כתאגיד </t>
  </si>
  <si>
    <t>אישור על השלמת חובות</t>
  </si>
  <si>
    <t>ניהול פנקסים</t>
  </si>
  <si>
    <t>ניכוי מס</t>
  </si>
  <si>
    <t>ניגוד עניינים</t>
  </si>
  <si>
    <t>ניסיון מינימאלי</t>
  </si>
  <si>
    <t>מיקום המתקן</t>
  </si>
  <si>
    <t>זמינות</t>
  </si>
  <si>
    <t>עמידה במפרט</t>
  </si>
  <si>
    <t>הצעת המחיר</t>
  </si>
  <si>
    <t>שכירת המתקן</t>
  </si>
  <si>
    <t>כמות</t>
  </si>
  <si>
    <t>רכיב</t>
  </si>
  <si>
    <t>שירותי הסעות</t>
  </si>
  <si>
    <t>יח' מידה</t>
  </si>
  <si>
    <t>ליום</t>
  </si>
  <si>
    <t>הולך חזור מידי יום</t>
  </si>
  <si>
    <t>סיכום הצעת מחיר</t>
  </si>
  <si>
    <t>עסק בשליטת אישה</t>
  </si>
  <si>
    <t>האם עבר תנא"ס</t>
  </si>
  <si>
    <t>מעבר מלא של כלל תנאי-הסף</t>
  </si>
  <si>
    <t>ארוחת צהריים</t>
  </si>
  <si>
    <t>לאדם ליום</t>
  </si>
  <si>
    <t>קפה רץ</t>
  </si>
  <si>
    <t>4.2.1</t>
  </si>
  <si>
    <t>4.2.2</t>
  </si>
  <si>
    <t>סטאטוס המוסד: בית-ספר תיכון?</t>
  </si>
  <si>
    <t>מס' תלמידי המוסד הנבחנים אינו גבוה מ- 10%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</si>
</sst>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[$₪-40D]\ * #,##0.00_ ;_ [$₪-40D]\ * \-#,##0.00_ ;_ [$₪-40D]\ * &quot;-&quot;??_ ;_ @_ "/>
  </numFmts>
  <fonts count="8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1"/>
      <color theme="0" tint="-0.14999847407452621"/>
      <name val="Arial"/>
      <family val="2"/>
      <charset val="177"/>
      <scheme val="minor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/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14" xfId="0" applyBorder="1"/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3" borderId="18" xfId="0" applyFill="1" applyBorder="1"/>
    <xf numFmtId="0" fontId="0" fillId="3" borderId="19" xfId="0" applyFill="1" applyBorder="1"/>
    <xf numFmtId="0" fontId="0" fillId="3" borderId="20" xfId="0" applyFill="1" applyBorder="1"/>
    <xf numFmtId="0" fontId="0" fillId="3" borderId="21" xfId="0" applyFill="1" applyBorder="1"/>
    <xf numFmtId="0" fontId="0" fillId="3" borderId="22" xfId="0" applyFill="1" applyBorder="1"/>
    <xf numFmtId="0" fontId="0" fillId="3" borderId="23" xfId="0" applyFill="1" applyBorder="1"/>
    <xf numFmtId="0" fontId="0" fillId="0" borderId="9" xfId="0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15" xfId="0" applyFont="1" applyBorder="1" applyAlignment="1">
      <alignment horizontal="right"/>
    </xf>
    <xf numFmtId="0" fontId="0" fillId="0" borderId="8" xfId="0" applyBorder="1" applyAlignment="1">
      <alignment horizontal="center"/>
    </xf>
    <xf numFmtId="0" fontId="0" fillId="4" borderId="0" xfId="0" applyFill="1" applyBorder="1"/>
    <xf numFmtId="164" fontId="0" fillId="4" borderId="0" xfId="0" applyNumberFormat="1" applyFill="1" applyBorder="1"/>
    <xf numFmtId="0" fontId="0" fillId="0" borderId="14" xfId="0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43" fontId="2" fillId="0" borderId="0" xfId="1" applyFont="1" applyBorder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horizontal="center" vertical="center"/>
      <protection locked="0"/>
    </xf>
    <xf numFmtId="0" fontId="7" fillId="5" borderId="27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4" borderId="12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5" fillId="6" borderId="0" xfId="0" applyFont="1" applyFill="1" applyAlignment="1">
      <alignment horizontal="right"/>
    </xf>
    <xf numFmtId="0" fontId="5" fillId="6" borderId="2" xfId="0" applyFont="1" applyFill="1" applyBorder="1" applyAlignment="1">
      <alignment horizontal="right"/>
    </xf>
    <xf numFmtId="0" fontId="5" fillId="6" borderId="8" xfId="0" applyFont="1" applyFill="1" applyBorder="1" applyAlignment="1">
      <alignment horizontal="right"/>
    </xf>
    <xf numFmtId="0" fontId="5" fillId="6" borderId="26" xfId="0" applyFont="1" applyFill="1" applyBorder="1" applyAlignment="1">
      <alignment horizontal="right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7" borderId="14" xfId="0" applyFont="1" applyFill="1" applyBorder="1" applyAlignment="1">
      <alignment horizontal="center"/>
    </xf>
    <xf numFmtId="0" fontId="0" fillId="7" borderId="15" xfId="0" applyFill="1" applyBorder="1"/>
    <xf numFmtId="43" fontId="0" fillId="7" borderId="15" xfId="1" applyFont="1" applyFill="1" applyBorder="1" applyAlignment="1">
      <alignment horizontal="center"/>
    </xf>
    <xf numFmtId="43" fontId="0" fillId="7" borderId="16" xfId="1" applyFont="1" applyFill="1" applyBorder="1" applyAlignment="1">
      <alignment horizontal="center"/>
    </xf>
    <xf numFmtId="0" fontId="5" fillId="6" borderId="0" xfId="0" applyFont="1" applyFill="1" applyBorder="1" applyAlignment="1">
      <alignment horizontal="right" readingOrder="2"/>
    </xf>
    <xf numFmtId="0" fontId="5" fillId="6" borderId="5" xfId="0" applyFont="1" applyFill="1" applyBorder="1" applyAlignment="1">
      <alignment horizontal="right" vertical="center" wrapText="1"/>
    </xf>
    <xf numFmtId="0" fontId="5" fillId="6" borderId="8" xfId="0" applyFont="1" applyFill="1" applyBorder="1" applyAlignment="1">
      <alignment horizontal="right" vertical="center" wrapText="1"/>
    </xf>
    <xf numFmtId="0" fontId="0" fillId="2" borderId="14" xfId="0" applyFill="1" applyBorder="1" applyAlignment="1">
      <alignment horizontal="center"/>
    </xf>
    <xf numFmtId="0" fontId="0" fillId="2" borderId="16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9"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-0.2499465926084170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Table1" displayName="Table1" ref="D4:K13" totalsRowShown="0" headerRowDxfId="3">
  <tableColumns count="8">
    <tableColumn id="1" name="רכיב" dataDxfId="2"/>
    <tableColumn id="8" name="יח' מידה" dataDxfId="1"/>
    <tableColumn id="7" name="כמות" dataDxfId="0"/>
    <tableColumn id="2" name="1"/>
    <tableColumn id="3" name="2"/>
    <tableColumn id="4" name="3"/>
    <tableColumn id="5" name="4"/>
    <tableColumn id="6" name="5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20"/>
  <sheetViews>
    <sheetView rightToLeft="1" tabSelected="1" zoomScale="115" zoomScaleNormal="115" workbookViewId="0">
      <selection activeCell="E25" sqref="E25"/>
    </sheetView>
  </sheetViews>
  <sheetFormatPr defaultRowHeight="14.25"/>
  <cols>
    <col min="2" max="2" width="10" customWidth="1"/>
    <col min="3" max="3" width="39.25" style="21" bestFit="1" customWidth="1"/>
    <col min="11" max="11" width="3.125" customWidth="1"/>
    <col min="12" max="12" width="3.875" customWidth="1"/>
  </cols>
  <sheetData>
    <row r="1" spans="2:14" ht="15" thickBot="1"/>
    <row r="2" spans="2:14" ht="15" thickBot="1">
      <c r="I2" s="57" t="s">
        <v>17</v>
      </c>
      <c r="J2" s="58"/>
    </row>
    <row r="3" spans="2:14">
      <c r="B3" s="2" t="s">
        <v>0</v>
      </c>
      <c r="C3" s="55" t="s">
        <v>2</v>
      </c>
      <c r="D3" s="3">
        <v>1</v>
      </c>
      <c r="E3" s="3">
        <v>2</v>
      </c>
      <c r="F3" s="3">
        <v>3</v>
      </c>
      <c r="G3" s="3">
        <v>4</v>
      </c>
      <c r="H3" s="4">
        <v>5</v>
      </c>
      <c r="M3" s="14" t="s">
        <v>15</v>
      </c>
      <c r="N3" s="15"/>
    </row>
    <row r="4" spans="2:14" ht="15" thickBot="1">
      <c r="B4" s="5" t="s">
        <v>1</v>
      </c>
      <c r="C4" s="56"/>
      <c r="D4" s="23" t="s">
        <v>3</v>
      </c>
      <c r="E4" s="23" t="s">
        <v>4</v>
      </c>
      <c r="F4" s="23" t="s">
        <v>5</v>
      </c>
      <c r="G4" s="23" t="s">
        <v>6</v>
      </c>
      <c r="H4" s="20" t="s">
        <v>7</v>
      </c>
      <c r="M4" s="16" t="s">
        <v>16</v>
      </c>
      <c r="N4" s="17"/>
    </row>
    <row r="5" spans="2:14">
      <c r="B5" s="6">
        <v>4.0999999999999996</v>
      </c>
      <c r="C5" s="35" t="s">
        <v>23</v>
      </c>
      <c r="D5" s="39"/>
      <c r="E5" s="39"/>
      <c r="F5" s="39"/>
      <c r="G5" s="39"/>
      <c r="H5" s="40"/>
      <c r="M5" s="18" t="s">
        <v>18</v>
      </c>
      <c r="N5" s="19"/>
    </row>
    <row r="6" spans="2:14">
      <c r="B6" s="33" t="s">
        <v>48</v>
      </c>
      <c r="C6" s="36" t="s">
        <v>50</v>
      </c>
      <c r="D6" s="41"/>
      <c r="E6" s="41"/>
      <c r="F6" s="41"/>
      <c r="G6" s="41"/>
      <c r="H6" s="42"/>
    </row>
    <row r="7" spans="2:14">
      <c r="B7" s="33" t="s">
        <v>49</v>
      </c>
      <c r="C7" s="54" t="s">
        <v>51</v>
      </c>
      <c r="D7" s="41"/>
      <c r="E7" s="41"/>
      <c r="F7" s="41"/>
      <c r="G7" s="41"/>
      <c r="H7" s="42"/>
    </row>
    <row r="8" spans="2:14">
      <c r="B8" s="33" t="s">
        <v>19</v>
      </c>
      <c r="C8" s="36" t="s">
        <v>24</v>
      </c>
      <c r="D8" s="41"/>
      <c r="E8" s="41"/>
      <c r="F8" s="41"/>
      <c r="G8" s="41"/>
      <c r="H8" s="42"/>
    </row>
    <row r="9" spans="2:14">
      <c r="B9" s="33" t="s">
        <v>20</v>
      </c>
      <c r="C9" s="36" t="s">
        <v>25</v>
      </c>
      <c r="D9" s="41"/>
      <c r="E9" s="41"/>
      <c r="F9" s="41"/>
      <c r="G9" s="41"/>
      <c r="H9" s="42"/>
    </row>
    <row r="10" spans="2:14">
      <c r="B10" s="33" t="s">
        <v>21</v>
      </c>
      <c r="C10" s="36" t="s">
        <v>26</v>
      </c>
      <c r="D10" s="41"/>
      <c r="E10" s="41"/>
      <c r="F10" s="41"/>
      <c r="G10" s="41"/>
      <c r="H10" s="42"/>
    </row>
    <row r="11" spans="2:14">
      <c r="B11" s="33" t="s">
        <v>22</v>
      </c>
      <c r="C11" s="36" t="s">
        <v>27</v>
      </c>
      <c r="D11" s="41"/>
      <c r="E11" s="41"/>
      <c r="F11" s="41"/>
      <c r="G11" s="41"/>
      <c r="H11" s="42"/>
    </row>
    <row r="12" spans="2:14">
      <c r="B12" s="33">
        <v>4.5</v>
      </c>
      <c r="C12" s="36" t="s">
        <v>28</v>
      </c>
      <c r="D12" s="41"/>
      <c r="E12" s="41"/>
      <c r="F12" s="41"/>
      <c r="G12" s="41"/>
      <c r="H12" s="42"/>
    </row>
    <row r="13" spans="2:14">
      <c r="B13" s="33">
        <v>4.5999999999999996</v>
      </c>
      <c r="C13" s="36" t="s">
        <v>29</v>
      </c>
      <c r="D13" s="41"/>
      <c r="E13" s="41"/>
      <c r="F13" s="41"/>
      <c r="G13" s="41"/>
      <c r="H13" s="42"/>
    </row>
    <row r="14" spans="2:14">
      <c r="B14" s="33">
        <v>4.7</v>
      </c>
      <c r="C14" s="36" t="s">
        <v>30</v>
      </c>
      <c r="D14" s="41"/>
      <c r="E14" s="41"/>
      <c r="F14" s="41"/>
      <c r="G14" s="41"/>
      <c r="H14" s="42"/>
    </row>
    <row r="15" spans="2:14" hidden="1">
      <c r="B15" s="33"/>
      <c r="C15" s="36"/>
      <c r="D15" s="41"/>
      <c r="E15" s="41"/>
      <c r="F15" s="41"/>
      <c r="G15" s="41"/>
      <c r="H15" s="42"/>
    </row>
    <row r="16" spans="2:14">
      <c r="B16" s="33">
        <v>4.8</v>
      </c>
      <c r="C16" s="36" t="s">
        <v>31</v>
      </c>
      <c r="D16" s="41"/>
      <c r="E16" s="41"/>
      <c r="F16" s="41"/>
      <c r="G16" s="41"/>
      <c r="H16" s="42"/>
    </row>
    <row r="17" spans="2:8" ht="15" thickBot="1">
      <c r="B17" s="34">
        <v>4.9000000000000004</v>
      </c>
      <c r="C17" s="37" t="s">
        <v>32</v>
      </c>
      <c r="D17" s="43"/>
      <c r="E17" s="43"/>
      <c r="F17" s="43"/>
      <c r="G17" s="43"/>
      <c r="H17" s="44"/>
    </row>
    <row r="18" spans="2:8" ht="15" thickBot="1">
      <c r="B18" s="26">
        <v>5.2</v>
      </c>
      <c r="C18" s="38" t="s">
        <v>42</v>
      </c>
      <c r="D18" s="45"/>
      <c r="E18" s="46"/>
      <c r="F18" s="46"/>
      <c r="G18" s="46"/>
      <c r="H18" s="47"/>
    </row>
    <row r="19" spans="2:8" ht="15" thickBot="1">
      <c r="D19" s="27">
        <f>COUNTBLANK(D5:D17)</f>
        <v>13</v>
      </c>
      <c r="E19" s="27">
        <f t="shared" ref="E19:H19" si="0">COUNTBLANK(E5:E17)</f>
        <v>13</v>
      </c>
      <c r="F19" s="27">
        <f t="shared" si="0"/>
        <v>13</v>
      </c>
      <c r="G19" s="27">
        <f t="shared" si="0"/>
        <v>13</v>
      </c>
      <c r="H19" s="27">
        <f t="shared" si="0"/>
        <v>13</v>
      </c>
    </row>
    <row r="20" spans="2:8" ht="16.5" thickBot="1">
      <c r="B20" s="9" t="s">
        <v>44</v>
      </c>
      <c r="C20" s="22"/>
      <c r="D20" s="31" t="str">
        <f>IF(AND(D5="כן",D6="כן",D8="כן",D9="כן",D10="כן",D11="כן",D12="כן",D13="כן",D14="כן",D16="כן",D17="כן"), "עבר", "טרם")</f>
        <v>טרם</v>
      </c>
      <c r="E20" s="31" t="str">
        <f t="shared" ref="E20:H20" si="1">IF(AND(E5="כן",E6="כן",E8="כן",E9="כן",E10="כן",E11="כן",E12="כן",E13="כן",E14="כן",E16="כן",E17="כן"), "עבר", "טרם")</f>
        <v>טרם</v>
      </c>
      <c r="F20" s="31" t="str">
        <f t="shared" si="1"/>
        <v>טרם</v>
      </c>
      <c r="G20" s="31" t="str">
        <f t="shared" si="1"/>
        <v>טרם</v>
      </c>
      <c r="H20" s="32" t="str">
        <f t="shared" si="1"/>
        <v>טרם</v>
      </c>
    </row>
  </sheetData>
  <sheetProtection password="9C75" sheet="1" objects="1" scenarios="1"/>
  <mergeCells count="2">
    <mergeCell ref="C3:C4"/>
    <mergeCell ref="I2:J2"/>
  </mergeCells>
  <conditionalFormatting sqref="D5:H18">
    <cfRule type="containsText" dxfId="8" priority="4" operator="containsText" text="כן">
      <formula>NOT(ISERROR(SEARCH("כן",D5)))</formula>
    </cfRule>
  </conditionalFormatting>
  <conditionalFormatting sqref="D20:H20">
    <cfRule type="containsText" dxfId="7" priority="3" operator="containsText" text="עבר">
      <formula>NOT(ISERROR(SEARCH("עבר",D20)))</formula>
    </cfRule>
  </conditionalFormatting>
  <conditionalFormatting sqref="D20:H20">
    <cfRule type="containsText" dxfId="6" priority="2" operator="containsText" text="עבר">
      <formula>NOT(ISERROR(SEARCH("עבר",D20)))</formula>
    </cfRule>
  </conditionalFormatting>
  <conditionalFormatting sqref="D20:H20">
    <cfRule type="containsText" dxfId="5" priority="1" stopIfTrue="1" operator="containsText" text="עבר">
      <formula>NOT(ISERROR(SEARCH("עבר",D20)))</formula>
    </cfRule>
  </conditionalFormatting>
  <dataValidations count="1">
    <dataValidation type="list" allowBlank="1" showInputMessage="1" showErrorMessage="1" sqref="D5:H18">
      <formula1>$M$3:$M$5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O13"/>
  <sheetViews>
    <sheetView rightToLeft="1" zoomScaleNormal="100" workbookViewId="0">
      <selection activeCell="G17" sqref="G17"/>
    </sheetView>
  </sheetViews>
  <sheetFormatPr defaultRowHeight="14.25"/>
  <cols>
    <col min="2" max="2" width="10.125" style="1" bestFit="1" customWidth="1"/>
    <col min="3" max="3" width="13.25" bestFit="1" customWidth="1"/>
    <col min="4" max="4" width="16.875" bestFit="1" customWidth="1"/>
    <col min="5" max="5" width="15.875" bestFit="1" customWidth="1"/>
    <col min="6" max="6" width="5.25" customWidth="1"/>
    <col min="7" max="7" width="10.875" bestFit="1" customWidth="1"/>
    <col min="8" max="8" width="11.125" customWidth="1"/>
    <col min="9" max="11" width="11" bestFit="1" customWidth="1"/>
    <col min="13" max="13" width="10.125" bestFit="1" customWidth="1"/>
    <col min="14" max="14" width="13.25" bestFit="1" customWidth="1"/>
  </cols>
  <sheetData>
    <row r="2" spans="3:15" ht="15" thickBot="1">
      <c r="M2" s="24"/>
      <c r="N2" s="25"/>
      <c r="O2" s="8"/>
    </row>
    <row r="3" spans="3:15" ht="15" thickBot="1">
      <c r="C3" s="28" t="s">
        <v>33</v>
      </c>
    </row>
    <row r="4" spans="3:15">
      <c r="D4" s="11" t="s">
        <v>36</v>
      </c>
      <c r="E4" s="11" t="s">
        <v>38</v>
      </c>
      <c r="F4" s="11" t="s">
        <v>35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</row>
    <row r="5" spans="3:15" ht="15.75" thickBot="1">
      <c r="D5" s="10"/>
      <c r="E5" s="10"/>
      <c r="F5" s="10"/>
      <c r="G5" s="12" t="str">
        <f>'תנאי-סף'!D4</f>
        <v>מציע 1</v>
      </c>
      <c r="H5" s="12" t="str">
        <f>'תנאי-סף'!E4</f>
        <v>מציע 2</v>
      </c>
      <c r="I5" s="12" t="str">
        <f>'תנאי-סף'!F4</f>
        <v>מציע 3</v>
      </c>
      <c r="J5" s="12" t="str">
        <f>'תנאי-סף'!G4</f>
        <v>מציע 4</v>
      </c>
      <c r="K5" s="12" t="str">
        <f>'תנאי-סף'!H4</f>
        <v>מציע 5</v>
      </c>
    </row>
    <row r="6" spans="3:15" ht="15.75" thickTop="1">
      <c r="D6" s="48" t="s">
        <v>34</v>
      </c>
      <c r="E6" s="7" t="s">
        <v>39</v>
      </c>
      <c r="F6" s="7">
        <v>9</v>
      </c>
      <c r="G6" s="29"/>
      <c r="H6" s="29"/>
      <c r="I6" s="29"/>
      <c r="J6" s="29"/>
      <c r="K6" s="29"/>
    </row>
    <row r="7" spans="3:15" ht="15">
      <c r="D7" s="49" t="s">
        <v>37</v>
      </c>
      <c r="E7" s="1" t="s">
        <v>40</v>
      </c>
      <c r="F7" s="1">
        <f>9*2</f>
        <v>18</v>
      </c>
      <c r="G7" s="30"/>
      <c r="H7" s="30"/>
      <c r="I7" s="30"/>
      <c r="J7" s="30"/>
      <c r="K7" s="30"/>
    </row>
    <row r="8" spans="3:15" ht="15">
      <c r="D8" s="49" t="s">
        <v>45</v>
      </c>
      <c r="E8" s="1" t="s">
        <v>46</v>
      </c>
      <c r="F8" s="1">
        <f>9*12</f>
        <v>108</v>
      </c>
      <c r="G8" s="30"/>
      <c r="H8" s="30"/>
      <c r="I8" s="30"/>
      <c r="J8" s="30"/>
      <c r="K8" s="30"/>
    </row>
    <row r="9" spans="3:15" ht="15.75" thickBot="1">
      <c r="D9" s="49" t="s">
        <v>47</v>
      </c>
      <c r="E9" s="1" t="s">
        <v>46</v>
      </c>
      <c r="F9" s="1">
        <f>F8</f>
        <v>108</v>
      </c>
      <c r="G9" s="30"/>
      <c r="H9" s="30"/>
      <c r="I9" s="30"/>
      <c r="J9" s="30"/>
      <c r="K9" s="30"/>
    </row>
    <row r="10" spans="3:15" ht="15.75" thickBot="1">
      <c r="D10" s="50" t="s">
        <v>41</v>
      </c>
      <c r="E10" s="51"/>
      <c r="F10" s="51"/>
      <c r="G10" s="52">
        <f>SUMPRODUCT(G6:G9,$F$6:$F$9)</f>
        <v>0</v>
      </c>
      <c r="H10" s="52">
        <f t="shared" ref="H10:K10" si="0">SUMPRODUCT(H6:H9,$F$6:$F$9)</f>
        <v>0</v>
      </c>
      <c r="I10" s="52">
        <f t="shared" si="0"/>
        <v>0</v>
      </c>
      <c r="J10" s="52">
        <f t="shared" si="0"/>
        <v>0</v>
      </c>
      <c r="K10" s="53">
        <f t="shared" si="0"/>
        <v>0</v>
      </c>
    </row>
    <row r="11" spans="3:15" ht="15">
      <c r="D11" s="49" t="s">
        <v>8</v>
      </c>
      <c r="E11" s="1"/>
      <c r="F11" s="1"/>
      <c r="G11" s="13" t="e">
        <f>MIN($G$10:$K$10)/G$10*100</f>
        <v>#DIV/0!</v>
      </c>
      <c r="H11" s="13" t="e">
        <f t="shared" ref="H11:K11" si="1">MIN($G$10:$K$10)/H$10*100</f>
        <v>#DIV/0!</v>
      </c>
      <c r="I11" s="13" t="e">
        <f t="shared" si="1"/>
        <v>#DIV/0!</v>
      </c>
      <c r="J11" s="13" t="e">
        <f t="shared" si="1"/>
        <v>#DIV/0!</v>
      </c>
      <c r="K11" s="13" t="e">
        <f t="shared" si="1"/>
        <v>#DIV/0!</v>
      </c>
    </row>
    <row r="12" spans="3:15" ht="15">
      <c r="D12" s="49" t="s">
        <v>43</v>
      </c>
      <c r="E12" s="1"/>
      <c r="F12" s="1"/>
      <c r="G12" s="1" t="str">
        <f>'תנאי-סף'!D20</f>
        <v>טרם</v>
      </c>
      <c r="H12" s="1" t="str">
        <f>'תנאי-סף'!E20</f>
        <v>טרם</v>
      </c>
      <c r="I12" s="1" t="str">
        <f>'תנאי-סף'!F20</f>
        <v>טרם</v>
      </c>
      <c r="J12" s="1" t="str">
        <f>'תנאי-סף'!G20</f>
        <v>טרם</v>
      </c>
      <c r="K12" s="1" t="str">
        <f>'תנאי-סף'!H20</f>
        <v>טרם</v>
      </c>
    </row>
    <row r="13" spans="3:15" ht="15">
      <c r="D13" s="48" t="s">
        <v>9</v>
      </c>
      <c r="E13" s="7"/>
      <c r="F13" s="7"/>
      <c r="G13" s="7" t="str">
        <f>IF(G12="עבר",(RANK(G$11,$G$11:$K$11)),"תנאי-סף")</f>
        <v>תנאי-סף</v>
      </c>
      <c r="H13" s="7" t="str">
        <f t="shared" ref="H13:K13" si="2">IF(H12="עבר",(RANK(H$11,$G$11:$K$11)),"תנאי-סף")</f>
        <v>תנאי-סף</v>
      </c>
      <c r="I13" s="7" t="str">
        <f t="shared" si="2"/>
        <v>תנאי-סף</v>
      </c>
      <c r="J13" s="7" t="str">
        <f t="shared" si="2"/>
        <v>תנאי-סף</v>
      </c>
      <c r="K13" s="7" t="str">
        <f t="shared" si="2"/>
        <v>תנאי-סף</v>
      </c>
    </row>
  </sheetData>
  <sheetProtection password="9C75" sheet="1" objects="1" scenarios="1"/>
  <conditionalFormatting sqref="G13:K13">
    <cfRule type="dataBar" priority="3">
      <dataBar>
        <cfvo type="min" val="0"/>
        <cfvo type="max" val="0"/>
        <color rgb="FF008AEF"/>
      </dataBar>
    </cfRule>
  </conditionalFormatting>
  <conditionalFormatting sqref="G12:K12">
    <cfRule type="containsText" dxfId="4" priority="1" operator="containsText" text="עבר">
      <formula>NOT(ISERROR(SEARCH("עבר",G12)))</formula>
    </cfRule>
  </conditionalFormatting>
  <pageMargins left="0.7" right="0.7" top="0.75" bottom="0.75" header="0.3" footer="0.3"/>
  <pageSetup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85FC1C2-3FCB-466F-8E11-219821BAB0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987777-0219-47B7-ADA3-99C3764F98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DE2476-62E1-4A9D-803B-60191D7CAA8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תנאי-סף</vt:lpstr>
      <vt:lpstr>מחיר וסיכום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9.2011 - מפל</dc:title>
  <dc:creator>itamar</dc:creator>
  <cp:lastModifiedBy>mazal</cp:lastModifiedBy>
  <dcterms:created xsi:type="dcterms:W3CDTF">2011-09-11T15:14:40Z</dcterms:created>
  <dcterms:modified xsi:type="dcterms:W3CDTF">2011-09-27T06:38:24Z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  <property fmtid="{D5CDD505-2E9C-101B-9397-08002B2CF9AE}" pid="3" name="Order">
    <vt:r8>1800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xd_Signature">
    <vt:bool>false</vt:bool>
  </property>
  <property fmtid="{D5CDD505-2E9C-101B-9397-08002B2CF9AE}" pid="7" name="xd_ProgID">
    <vt:lpwstr/>
  </property>
</Properties>
</file>